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A76C138F-2B72-4B6B-8034-05CE70CBFEFA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National Portal" sheetId="1" r:id="rId1"/>
    <sheet name="Mobile Apps" sheetId="2" r:id="rId2"/>
    <sheet name="Gov Services Contact Centre" sheetId="4" r:id="rId3"/>
    <sheet name="Sadad" sheetId="6" r:id="rId4"/>
    <sheet name="TAM" sheetId="8" r:id="rId5"/>
    <sheet name="cross channels" sheetId="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E30" i="1" l="1"/>
  <c r="C30" i="1"/>
  <c r="D30" i="1"/>
  <c r="C31" i="2"/>
  <c r="D31" i="2"/>
  <c r="E31" i="2"/>
  <c r="J30" i="8" l="1"/>
  <c r="I30" i="8"/>
  <c r="E30" i="8"/>
  <c r="D30" i="8"/>
  <c r="J30" i="6" l="1"/>
  <c r="I30" i="6"/>
  <c r="E30" i="6" l="1"/>
  <c r="D30" i="6"/>
  <c r="C29" i="4" l="1"/>
  <c r="H29" i="4" l="1"/>
  <c r="G29" i="4"/>
  <c r="M31" i="2"/>
  <c r="L31" i="2"/>
  <c r="K31" i="2"/>
  <c r="J31" i="2"/>
  <c r="K30" i="1"/>
  <c r="J30" i="1"/>
  <c r="I30" i="1"/>
  <c r="C5" i="5" l="1"/>
  <c r="C4" i="5"/>
  <c r="C6" i="5"/>
  <c r="C7" i="5"/>
  <c r="C8" i="5"/>
  <c r="C9" i="5"/>
  <c r="C10" i="5"/>
  <c r="C11" i="5"/>
  <c r="C12" i="5"/>
  <c r="C13" i="5"/>
  <c r="C14" i="5"/>
  <c r="C3" i="5"/>
  <c r="B4" i="5"/>
  <c r="B5" i="5"/>
  <c r="B6" i="5"/>
  <c r="B7" i="5"/>
  <c r="B8" i="5"/>
  <c r="B9" i="5"/>
  <c r="B10" i="5"/>
  <c r="B11" i="5"/>
  <c r="B12" i="5"/>
  <c r="B13" i="5"/>
  <c r="B14" i="5"/>
  <c r="B3" i="5"/>
  <c r="D29" i="4" l="1"/>
  <c r="C15" i="5" l="1"/>
  <c r="B15" i="5"/>
</calcChain>
</file>

<file path=xl/sharedStrings.xml><?xml version="1.0" encoding="utf-8"?>
<sst xmlns="http://schemas.openxmlformats.org/spreadsheetml/2006/main" count="192" uniqueCount="37">
  <si>
    <t>2025 Statistics</t>
  </si>
  <si>
    <t>2024 Statistics</t>
  </si>
  <si>
    <t>Date</t>
  </si>
  <si>
    <t>Service Visits</t>
  </si>
  <si>
    <t>Payment Transactions</t>
  </si>
  <si>
    <t xml:space="preserve">Collected Amounts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</si>
  <si>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</si>
  <si>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</si>
  <si>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</si>
  <si>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</si>
  <si>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</si>
  <si>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</si>
  <si>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</si>
  <si>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</si>
  <si>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</si>
  <si>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</si>
  <si>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</si>
  <si>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</si>
  <si>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</si>
  <si>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Apps Usage</t>
  </si>
  <si>
    <t>Downlaods</t>
  </si>
  <si>
    <t>Calls</t>
  </si>
  <si>
    <t>Live Chat sessions</t>
  </si>
  <si>
    <t>Trans.</t>
  </si>
  <si>
    <t>Amount.</t>
  </si>
  <si>
    <t>Jan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</si>
  <si>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</si>
  <si>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</si>
  <si>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</si>
  <si>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</si>
  <si>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</si>
  <si>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</si>
  <si>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</si>
  <si>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</si>
  <si>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</si>
  <si>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</si>
  <si>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17,202 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</si>
</sst>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BHD]\ #,##0"/>
    <numFmt numFmtId="165" formatCode="_(* #,##0_);_(* \(#,##0\);_(* &quot;-&quot;??_);_(@_)"/>
    <numFmt numFmtId="166" formatCode="_([$BHD]\ * #,##0_);_([$BHD]\ * \(#,##0\);_([$BHD]\ 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rgb="FF5D5D5D"/>
      <name val="Roboto Slab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6" fillId="0" borderId="0">
      <alignment wrapText="1"/>
    </xf>
    <xf numFmtId="0" fontId="7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43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8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20" fillId="9" borderId="8" applyNumberFormat="0" applyAlignment="0" applyProtection="0"/>
    <xf numFmtId="0" fontId="21" fillId="10" borderId="9" applyNumberFormat="0" applyAlignment="0" applyProtection="0"/>
    <xf numFmtId="0" fontId="22" fillId="10" borderId="8" applyNumberFormat="0" applyAlignment="0" applyProtection="0"/>
    <xf numFmtId="0" fontId="23" fillId="0" borderId="10" applyNumberFormat="0" applyFill="0" applyAlignment="0" applyProtection="0"/>
    <xf numFmtId="0" fontId="24" fillId="11" borderId="11" applyNumberFormat="0" applyAlignment="0" applyProtection="0"/>
    <xf numFmtId="0" fontId="25" fillId="0" borderId="0" applyNumberFormat="0" applyFill="0" applyBorder="0" applyAlignment="0" applyProtection="0"/>
    <xf numFmtId="0" fontId="8" fillId="12" borderId="12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2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8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19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28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</cellStyleXfs>
  <cellXfs count="50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1" fillId="2" borderId="0" xfId="0" applyNumberFormat="1" applyFont="1" applyFill="1"/>
    <xf numFmtId="15" fontId="1" fillId="3" borderId="1" xfId="0" applyNumberFormat="1" applyFont="1" applyFill="1" applyBorder="1"/>
    <xf numFmtId="0" fontId="4" fillId="2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0" xfId="7" applyNumberFormat="1" applyFont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9" fontId="0" fillId="2" borderId="0" xfId="12" applyFont="1" applyFill="1"/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7" applyNumberFormat="1" applyFont="1" applyFill="1"/>
    <xf numFmtId="1" fontId="0" fillId="2" borderId="0" xfId="7" applyNumberFormat="1" applyFont="1" applyFill="1"/>
    <xf numFmtId="0" fontId="10" fillId="0" borderId="0" xfId="0" applyFont="1" applyAlignment="1">
      <alignment horizontal="center" vertical="center" wrapText="1" readingOrder="1"/>
    </xf>
    <xf numFmtId="165" fontId="0" fillId="2" borderId="0" xfId="7" applyNumberFormat="1" applyFont="1" applyFill="1" applyAlignment="1">
      <alignment horizontal="center"/>
    </xf>
    <xf numFmtId="165" fontId="3" fillId="4" borderId="1" xfId="7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4" fontId="12" fillId="2" borderId="1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7" fillId="37" borderId="1" xfId="0" applyNumberFormat="1" applyFont="1" applyFill="1" applyBorder="1" applyAlignment="1">
      <alignment horizontal="center"/>
    </xf>
    <xf numFmtId="3" fontId="7" fillId="37" borderId="14" xfId="0" applyNumberFormat="1" applyFont="1" applyFill="1" applyBorder="1" applyAlignment="1">
      <alignment horizontal="center"/>
    </xf>
    <xf numFmtId="3" fontId="7" fillId="38" borderId="1" xfId="0" applyNumberFormat="1" applyFont="1" applyFill="1" applyBorder="1" applyAlignment="1">
      <alignment horizontal="center" vertical="center"/>
    </xf>
    <xf numFmtId="0" fontId="7" fillId="37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29" fillId="37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37" borderId="1" xfId="0" applyNumberFormat="1" applyFont="1" applyFill="1" applyBorder="1" applyAlignment="1">
      <alignment horizontal="center"/>
    </xf>
    <xf numFmtId="3" fontId="29" fillId="37" borderId="0" xfId="0" applyNumberFormat="1" applyFon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77">
    <cellStyle name="20% - Accent1" xfId="31" builtinId="30" customBuiltin="1"/>
    <cellStyle name="20% - Accent2" xfId="34" builtinId="34" customBuiltin="1"/>
    <cellStyle name="20% - Accent3" xfId="37" builtinId="38" customBuiltin="1"/>
    <cellStyle name="20% - Accent4" xfId="40" builtinId="42" customBuiltin="1"/>
    <cellStyle name="20% - Accent5" xfId="43" builtinId="46" customBuiltin="1"/>
    <cellStyle name="20% - Accent6" xfId="46" builtinId="50" customBuiltin="1"/>
    <cellStyle name="40% - Accent1" xfId="32" builtinId="31" customBuiltin="1"/>
    <cellStyle name="40% - Accent2" xfId="35" builtinId="35" customBuiltin="1"/>
    <cellStyle name="40% - Accent3" xfId="38" builtinId="39" customBuiltin="1"/>
    <cellStyle name="40% - Accent4" xfId="41" builtinId="43" customBuiltin="1"/>
    <cellStyle name="40% - Accent5" xfId="44" builtinId="47" customBuiltin="1"/>
    <cellStyle name="40% - Accent6" xfId="47" builtinId="51" customBuiltin="1"/>
    <cellStyle name="60% - Accent1 2" xfId="56" xr:uid="{D60806BE-D244-429D-9168-E620C9A92F52}"/>
    <cellStyle name="60% - Accent1 3" xfId="63" xr:uid="{43A84B10-9DAB-49F7-ACEF-35EBF9BD8887}"/>
    <cellStyle name="60% - Accent1 4" xfId="49" xr:uid="{13797911-DEAC-4C78-B389-CD93290402BB}"/>
    <cellStyle name="60% - Accent2 2" xfId="57" xr:uid="{D83DE3D2-2641-4282-8EC2-D1DD850BFB5B}"/>
    <cellStyle name="60% - Accent2 3" xfId="64" xr:uid="{E0C8398D-8718-4A73-880F-B4A66F57181F}"/>
    <cellStyle name="60% - Accent2 4" xfId="50" xr:uid="{094FEAEE-AAC3-4D23-8DF6-CFE8470C48D3}"/>
    <cellStyle name="60% - Accent3 2" xfId="58" xr:uid="{BFB9CF49-EC38-43E6-9E87-BB92C10F440A}"/>
    <cellStyle name="60% - Accent3 3" xfId="65" xr:uid="{2B292234-5269-4D19-8FA0-9DF654AD6DBF}"/>
    <cellStyle name="60% - Accent3 4" xfId="51" xr:uid="{D5936E96-2301-478F-B0F4-0D5F62EF5FC2}"/>
    <cellStyle name="60% - Accent4 2" xfId="59" xr:uid="{92FFA30F-0B7F-4971-BCF0-9A91104D801F}"/>
    <cellStyle name="60% - Accent4 3" xfId="66" xr:uid="{C5161F2B-078E-4AA1-B617-3E7F9CB4FEBE}"/>
    <cellStyle name="60% - Accent4 4" xfId="52" xr:uid="{14EED350-47DC-4957-9350-6F6127BC5F51}"/>
    <cellStyle name="60% - Accent5 2" xfId="60" xr:uid="{63A27E3D-5919-4BD6-88A5-449435CE5733}"/>
    <cellStyle name="60% - Accent5 3" xfId="67" xr:uid="{3EB2491C-B272-44C5-998F-F4FA771CBA41}"/>
    <cellStyle name="60% - Accent5 4" xfId="53" xr:uid="{AE2C1595-23C1-4A3F-BC34-DF5E8C502A43}"/>
    <cellStyle name="60% - Accent6 2" xfId="61" xr:uid="{C6DE516D-D0C2-457F-99E6-EC9BDF51976D}"/>
    <cellStyle name="60% - Accent6 3" xfId="68" xr:uid="{DBF93C94-9F5B-4518-B8D4-1387CC32CE5E}"/>
    <cellStyle name="60% - Accent6 4" xfId="54" xr:uid="{F2EFB339-231B-46E7-8222-8964113977EB}"/>
    <cellStyle name="Accent1" xfId="30" builtinId="29" customBuiltin="1"/>
    <cellStyle name="Accent2" xfId="33" builtinId="33" customBuiltin="1"/>
    <cellStyle name="Accent3" xfId="36" builtinId="37" customBuiltin="1"/>
    <cellStyle name="Accent4" xfId="39" builtinId="41" customBuiltin="1"/>
    <cellStyle name="Accent5" xfId="42" builtinId="45" customBuiltin="1"/>
    <cellStyle name="Accent6" xfId="45" builtinId="49" customBuiltin="1"/>
    <cellStyle name="Bad" xfId="20" builtinId="27" customBuiltin="1"/>
    <cellStyle name="Calculation" xfId="23" builtinId="22" customBuiltin="1"/>
    <cellStyle name="Check Cell" xfId="25" builtinId="23" customBuiltin="1"/>
    <cellStyle name="Comma" xfId="7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1" builtinId="20" customBuiltin="1"/>
    <cellStyle name="Linked Cell" xfId="24" builtinId="24" customBuiltin="1"/>
    <cellStyle name="Neutral 2" xfId="55" xr:uid="{9EF14578-FC5C-4689-A401-F5CD71570B55}"/>
    <cellStyle name="Neutral 3" xfId="62" xr:uid="{B976F118-A011-40F9-9DF8-1DD7EF715243}"/>
    <cellStyle name="Neutral 4" xfId="48" xr:uid="{A759A747-3A71-442B-AA27-F34EB3645656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3" xr:uid="{CD0CE710-53B3-4971-9070-6EDA069F4087}"/>
    <cellStyle name="Normal 2 3" xfId="3" xr:uid="{00000000-0005-0000-0000-000004000000}"/>
    <cellStyle name="Normal 3" xfId="4" xr:uid="{00000000-0005-0000-0000-000005000000}"/>
    <cellStyle name="Normal 3 2" xfId="6" xr:uid="{00000000-0005-0000-0000-000006000000}"/>
    <cellStyle name="Normal 3 2 2" xfId="73" xr:uid="{C01E9080-8273-4274-AF67-7262BD83C48D}"/>
    <cellStyle name="Normal 3 3" xfId="5" xr:uid="{00000000-0005-0000-0000-000007000000}"/>
    <cellStyle name="Normal 3 3 2" xfId="9" xr:uid="{00000000-0005-0000-0000-000008000000}"/>
    <cellStyle name="Normal 3 3 2 2" xfId="11" xr:uid="{00000000-0005-0000-0000-000009000000}"/>
    <cellStyle name="Normal 3 3 3" xfId="70" xr:uid="{00000000-0005-0000-0000-000034000000}"/>
    <cellStyle name="Normal 3 4" xfId="8" xr:uid="{00000000-0005-0000-0000-00000A000000}"/>
    <cellStyle name="Normal 3 4 2" xfId="10" xr:uid="{00000000-0005-0000-0000-00000B000000}"/>
    <cellStyle name="Normal 3 5" xfId="72" xr:uid="{E31079DF-F65D-4E45-ACF3-74E3552C577C}"/>
    <cellStyle name="Normal 4" xfId="69" xr:uid="{00000000-0005-0000-0000-000037000000}"/>
    <cellStyle name="Normal 5" xfId="74" xr:uid="{8A8CF054-B5AE-458E-9906-6F15FC11E273}"/>
    <cellStyle name="Normal 6" xfId="75" xr:uid="{00000000-0005-0000-0000-000037000000}"/>
    <cellStyle name="Normal 7" xfId="71" xr:uid="{00000000-0005-0000-0000-000048000000}"/>
    <cellStyle name="Normal 7 2" xfId="76" xr:uid="{021D2CAC-D577-4411-848E-FDA704BC21B0}"/>
    <cellStyle name="Note" xfId="27" builtinId="10" customBuiltin="1"/>
    <cellStyle name="Output" xfId="22" builtinId="21" customBuiltin="1"/>
    <cellStyle name="Percent" xfId="12" builtinId="5"/>
    <cellStyle name="Title" xfId="14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66676</xdr:rowOff>
    </xdr:from>
    <xdr:to>
      <xdr:col>6</xdr:col>
      <xdr:colOff>219074</xdr:colOff>
      <xdr:row>14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219074" y="257176"/>
          <a:ext cx="4181475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National Portal: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Services Visits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March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1476375</xdr:colOff>
      <xdr:row>7</xdr:row>
      <xdr:rowOff>85726</xdr:rowOff>
    </xdr:from>
    <xdr:to>
      <xdr:col>10</xdr:col>
      <xdr:colOff>1076325</xdr:colOff>
      <xdr:row>14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>
          <a:off x="5657850" y="276226"/>
          <a:ext cx="4200525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BH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Visits: 45,937,152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2,495,836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BHD.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674,659,333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61004</xdr:colOff>
      <xdr:row>5</xdr:row>
      <xdr:rowOff>42435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9525</xdr:rowOff>
    </xdr:from>
    <xdr:to>
      <xdr:col>6</xdr:col>
      <xdr:colOff>28574</xdr:colOff>
      <xdr:row>15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flipH="1">
          <a:off x="628649" y="1343025"/>
          <a:ext cx="486727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iGA's Mobile Apps: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Apps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sage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Downloads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Collected Amounts</a:t>
          </a: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 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March 2025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171451</xdr:colOff>
      <xdr:row>7</xdr:row>
      <xdr:rowOff>47624</xdr:rowOff>
    </xdr:from>
    <xdr:to>
      <xdr:col>12</xdr:col>
      <xdr:colOff>1009650</xdr:colOff>
      <xdr:row>15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 flipH="1">
          <a:off x="6448426" y="1381124"/>
          <a:ext cx="5000624" cy="15906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rtl="0"/>
          <a:endParaRPr lang="en-US"/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Apps Usage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41,923,390</a:t>
          </a:r>
          <a:r>
            <a:rPr lang="en-US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Downlaods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1,818,825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Payment Transactions: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1,553,032</a:t>
          </a: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BHD.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81,554,683</a:t>
          </a:r>
          <a:endParaRPr lang="ar-BH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222840</xdr:colOff>
      <xdr:row>1</xdr:row>
      <xdr:rowOff>0</xdr:rowOff>
    </xdr:from>
    <xdr:to>
      <xdr:col>9</xdr:col>
      <xdr:colOff>910634</xdr:colOff>
      <xdr:row>6</xdr:row>
      <xdr:rowOff>42435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6965" y="190500"/>
          <a:ext cx="6440894" cy="994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19046</xdr:colOff>
      <xdr:row>6</xdr:row>
      <xdr:rowOff>19050</xdr:rowOff>
    </xdr:from>
    <xdr:to>
      <xdr:col>4</xdr:col>
      <xdr:colOff>0</xdr:colOff>
      <xdr:row>13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219071" y="209550"/>
          <a:ext cx="4991101" cy="14954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National Contact Centre: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Inbound Calls</a:t>
          </a: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Live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Chat sessions</a:t>
          </a:r>
          <a:endParaRPr lang="en-US">
            <a:effectLst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March 2025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1485895</xdr:colOff>
      <xdr:row>6</xdr:row>
      <xdr:rowOff>9525</xdr:rowOff>
    </xdr:from>
    <xdr:to>
      <xdr:col>8</xdr:col>
      <xdr:colOff>0</xdr:colOff>
      <xdr:row>13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flipH="1">
          <a:off x="6753220" y="1152525"/>
          <a:ext cx="5067301" cy="14763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rtl="0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Inbound Calls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176,267</a:t>
          </a:r>
          <a:r>
            <a:rPr lang="en-US"/>
            <a:t> 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Chat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sessions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195,529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622890</xdr:colOff>
      <xdr:row>0</xdr:row>
      <xdr:rowOff>57150</xdr:rowOff>
    </xdr:from>
    <xdr:to>
      <xdr:col>7</xdr:col>
      <xdr:colOff>1861229</xdr:colOff>
      <xdr:row>5</xdr:row>
      <xdr:rowOff>99585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18340" y="57150"/>
          <a:ext cx="6440894" cy="9949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6</xdr:row>
      <xdr:rowOff>9526</xdr:rowOff>
    </xdr:from>
    <xdr:to>
      <xdr:col>6</xdr:col>
      <xdr:colOff>619124</xdr:colOff>
      <xdr:row>13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CC48A9-AFC2-401E-95D9-2D813E7E35D1}"/>
            </a:ext>
          </a:extLst>
        </xdr:cNvPr>
        <xdr:cNvSpPr txBox="1"/>
      </xdr:nvSpPr>
      <xdr:spPr>
        <a:xfrm flipH="1">
          <a:off x="619124" y="1152526"/>
          <a:ext cx="579120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Sadad: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March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971550</xdr:colOff>
      <xdr:row>6</xdr:row>
      <xdr:rowOff>9526</xdr:rowOff>
    </xdr:from>
    <xdr:to>
      <xdr:col>10</xdr:col>
      <xdr:colOff>571500</xdr:colOff>
      <xdr:row>13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BCA4B7-66A0-436C-9039-C8610D2B8C02}"/>
            </a:ext>
          </a:extLst>
        </xdr:cNvPr>
        <xdr:cNvSpPr txBox="1"/>
      </xdr:nvSpPr>
      <xdr:spPr>
        <a:xfrm flipH="1">
          <a:off x="6762750" y="1152526"/>
          <a:ext cx="4495800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 </a:t>
          </a:r>
          <a:r>
            <a:rPr lang="en-US" b="0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Transactions: 59,327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BHD.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47,262,909</a:t>
          </a: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613454</xdr:colOff>
      <xdr:row>5</xdr:row>
      <xdr:rowOff>42435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FE8952-A7F9-405B-8488-7B81B861F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6</xdr:row>
      <xdr:rowOff>9526</xdr:rowOff>
    </xdr:from>
    <xdr:to>
      <xdr:col>6</xdr:col>
      <xdr:colOff>619124</xdr:colOff>
      <xdr:row>13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728CD0-53ED-4982-B4EA-90DFEB597F31}"/>
            </a:ext>
          </a:extLst>
        </xdr:cNvPr>
        <xdr:cNvSpPr txBox="1"/>
      </xdr:nvSpPr>
      <xdr:spPr>
        <a:xfrm flipH="1">
          <a:off x="619124" y="1152526"/>
          <a:ext cx="579120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TAM: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March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971550</xdr:colOff>
      <xdr:row>6</xdr:row>
      <xdr:rowOff>9526</xdr:rowOff>
    </xdr:from>
    <xdr:to>
      <xdr:col>10</xdr:col>
      <xdr:colOff>571500</xdr:colOff>
      <xdr:row>13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F22601-951D-4D44-AA13-267D221BAE88}"/>
            </a:ext>
          </a:extLst>
        </xdr:cNvPr>
        <xdr:cNvSpPr txBox="1"/>
      </xdr:nvSpPr>
      <xdr:spPr>
        <a:xfrm flipH="1">
          <a:off x="6762750" y="1152526"/>
          <a:ext cx="4495800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 </a:t>
          </a:r>
          <a:r>
            <a:rPr lang="en-US" b="0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Transactions: 1,671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4,513,960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613454</xdr:colOff>
      <xdr:row>5</xdr:row>
      <xdr:rowOff>42435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947BB3-02D2-44E8-AEAD-C809C3F32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N40"/>
  <sheetViews>
    <sheetView tabSelected="1" topLeftCell="A4" zoomScaleNormal="100" workbookViewId="0">
      <selection activeCell="C19" sqref="C19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1" bestFit="1" customWidth="1"/>
    <col min="5" max="5" width="25.44140625" style="1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9" width="12.33203125" style="1" bestFit="1" customWidth="1"/>
    <col min="10" max="10" width="19.88671875" style="1" bestFit="1" customWidth="1"/>
    <col min="11" max="11" width="17" style="1" bestFit="1" customWidth="1"/>
    <col min="12" max="16384" width="9.109375" style="1"/>
  </cols>
  <sheetData>
    <row r="9" spans="2:11" x14ac:dyDescent="0.3">
      <c r="J9" s="2"/>
    </row>
    <row r="16" spans="2:11" ht="18" x14ac:dyDescent="0.35">
      <c r="B16" s="44" t="s">
        <v>0</v>
      </c>
      <c r="C16" s="44"/>
      <c r="D16" s="44"/>
      <c r="E16" s="44"/>
      <c r="H16" s="44" t="s">
        <v>1</v>
      </c>
      <c r="I16" s="44"/>
      <c r="J16" s="44"/>
      <c r="K16" s="44"/>
    </row>
    <row r="17" spans="2:11" s="8" customFormat="1" ht="23.25" customHeight="1" x14ac:dyDescent="0.3">
      <c r="B17" s="6" t="s">
        <v>2</v>
      </c>
      <c r="C17" s="6" t="s">
        <v>3</v>
      </c>
      <c r="D17" s="6" t="s">
        <v>4</v>
      </c>
      <c r="E17" s="6" t="s">
        <v>5</v>
      </c>
      <c r="F17" s="1"/>
      <c r="G17" s="1"/>
      <c r="H17" s="6" t="s">
        <v>2</v>
      </c>
      <c r="I17" s="6" t="s">
        <v>3</v>
      </c>
      <c r="J17" s="6" t="s">
        <v>4</v>
      </c>
      <c r="K17" s="6" t="s">
        <v>5</v>
      </c>
    </row>
    <row r="18" spans="2:11" x14ac:dyDescent="0.3">
      <c r="B18" s="4" t="s">
        <v>6</v>
      </c>
      <c r="C18" s="31">
        <v>3761182</v>
      </c>
      <c r="D18" s="31">
        <v>207153</v>
      </c>
      <c r="E18" s="41">
        <v>63350537</v>
      </c>
      <c r="H18" s="4" t="s">
        <v>6</v>
      </c>
      <c r="I18" s="31">
        <v>3596543</v>
      </c>
      <c r="J18" s="31">
        <v>213503</v>
      </c>
      <c r="K18" s="10">
        <v>59754680</v>
      </c>
    </row>
    <row r="19" spans="2:11" x14ac:dyDescent="0.3">
      <c r="B19" s="4" t="s">
        <v>7</v>
      </c>
      <c r="C19" s="31">
        <v>4304132</v>
      </c>
      <c r="D19" s="31">
        <v>209937</v>
      </c>
      <c r="E19" s="41">
        <v>54784491</v>
      </c>
      <c r="F19" s="19"/>
      <c r="H19" s="4" t="s">
        <v>7</v>
      </c>
      <c r="I19" s="31">
        <v>3230806</v>
      </c>
      <c r="J19" s="31">
        <v>208429</v>
      </c>
      <c r="K19" s="10">
        <v>49608896</v>
      </c>
    </row>
    <row r="20" spans="2:11" x14ac:dyDescent="0.3">
      <c r="B20" s="4" t="s">
        <v>8</v>
      </c>
      <c r="C20" s="31"/>
      <c r="D20" s="31"/>
      <c r="E20" s="41"/>
      <c r="F20" s="19"/>
      <c r="H20" s="4" t="s">
        <v>8</v>
      </c>
      <c r="I20" s="31">
        <v>3205644</v>
      </c>
      <c r="J20" s="31">
        <v>189499</v>
      </c>
      <c r="K20" s="10">
        <v>49970750</v>
      </c>
    </row>
    <row r="21" spans="2:11" x14ac:dyDescent="0.3">
      <c r="B21" s="4" t="s">
        <v>9</v>
      </c>
      <c r="C21" s="31"/>
      <c r="D21" s="31"/>
      <c r="E21" s="41"/>
      <c r="F21" s="19"/>
      <c r="H21" s="4" t="s">
        <v>9</v>
      </c>
      <c r="I21" s="31">
        <v>3274078</v>
      </c>
      <c r="J21" s="31">
        <v>194566</v>
      </c>
      <c r="K21" s="10">
        <v>58089175</v>
      </c>
    </row>
    <row r="22" spans="2:11" x14ac:dyDescent="0.3">
      <c r="B22" s="4" t="s">
        <v>10</v>
      </c>
      <c r="C22" s="31"/>
      <c r="D22" s="31"/>
      <c r="E22" s="41"/>
      <c r="F22" s="19"/>
      <c r="H22" s="4" t="s">
        <v>10</v>
      </c>
      <c r="I22" s="31">
        <v>3768118</v>
      </c>
      <c r="J22" s="31">
        <v>206238</v>
      </c>
      <c r="K22" s="10">
        <v>52735520</v>
      </c>
    </row>
    <row r="23" spans="2:11" x14ac:dyDescent="0.3">
      <c r="B23" s="4" t="s">
        <v>11</v>
      </c>
      <c r="C23" s="31"/>
      <c r="D23" s="31"/>
      <c r="E23" s="41"/>
      <c r="F23" s="19"/>
      <c r="H23" s="4" t="s">
        <v>11</v>
      </c>
      <c r="I23" s="31">
        <v>3632391</v>
      </c>
      <c r="J23" s="31">
        <v>208835</v>
      </c>
      <c r="K23" s="10">
        <v>50191758</v>
      </c>
    </row>
    <row r="24" spans="2:11" x14ac:dyDescent="0.3">
      <c r="B24" s="4" t="s">
        <v>12</v>
      </c>
      <c r="C24" s="9"/>
      <c r="D24" s="9"/>
      <c r="E24" s="42"/>
      <c r="F24" s="19"/>
      <c r="H24" s="4" t="s">
        <v>12</v>
      </c>
      <c r="I24" s="32">
        <v>4385001</v>
      </c>
      <c r="J24" s="32">
        <v>225345</v>
      </c>
      <c r="K24" s="10">
        <v>68214702</v>
      </c>
    </row>
    <row r="25" spans="2:11" x14ac:dyDescent="0.3">
      <c r="B25" s="4" t="s">
        <v>13</v>
      </c>
      <c r="C25" s="9"/>
      <c r="D25" s="9"/>
      <c r="E25" s="42"/>
      <c r="F25" s="19"/>
      <c r="H25" s="4" t="s">
        <v>13</v>
      </c>
      <c r="I25" s="33">
        <v>4614164</v>
      </c>
      <c r="J25" s="33">
        <v>212413</v>
      </c>
      <c r="K25" s="10">
        <v>57160701</v>
      </c>
    </row>
    <row r="26" spans="2:11" x14ac:dyDescent="0.3">
      <c r="B26" s="4" t="s">
        <v>14</v>
      </c>
      <c r="C26" s="9"/>
      <c r="D26" s="9"/>
      <c r="E26" s="42"/>
      <c r="F26" s="19"/>
      <c r="H26" s="4" t="s">
        <v>14</v>
      </c>
      <c r="I26" s="33">
        <v>4099226</v>
      </c>
      <c r="J26" s="33">
        <v>221324</v>
      </c>
      <c r="K26" s="10">
        <v>58020949</v>
      </c>
    </row>
    <row r="27" spans="2:11" x14ac:dyDescent="0.3">
      <c r="B27" s="4" t="s">
        <v>15</v>
      </c>
      <c r="C27" s="9"/>
      <c r="D27" s="9"/>
      <c r="E27" s="42"/>
      <c r="F27" s="19"/>
      <c r="H27" s="4" t="s">
        <v>15</v>
      </c>
      <c r="I27" s="33">
        <v>4141108</v>
      </c>
      <c r="J27" s="33">
        <v>220196</v>
      </c>
      <c r="K27" s="10">
        <v>64429483</v>
      </c>
    </row>
    <row r="28" spans="2:11" x14ac:dyDescent="0.3">
      <c r="B28" s="4" t="s">
        <v>16</v>
      </c>
      <c r="C28" s="9"/>
      <c r="D28" s="9"/>
      <c r="E28" s="42"/>
      <c r="F28" s="19"/>
      <c r="H28" s="4" t="s">
        <v>16</v>
      </c>
      <c r="I28" s="33">
        <v>3710169</v>
      </c>
      <c r="J28" s="33">
        <v>195060</v>
      </c>
      <c r="K28" s="10">
        <v>49616165</v>
      </c>
    </row>
    <row r="29" spans="2:11" x14ac:dyDescent="0.3">
      <c r="B29" s="4" t="s">
        <v>17</v>
      </c>
      <c r="C29" s="9"/>
      <c r="D29" s="9"/>
      <c r="E29" s="42"/>
      <c r="F29" s="19"/>
      <c r="H29" s="4" t="s">
        <v>17</v>
      </c>
      <c r="I29" s="33">
        <v>4279904</v>
      </c>
      <c r="J29" s="33">
        <v>200428</v>
      </c>
      <c r="K29" s="10">
        <v>56866554</v>
      </c>
    </row>
    <row r="30" spans="2:11" x14ac:dyDescent="0.3">
      <c r="B30" s="5" t="s">
        <v>18</v>
      </c>
      <c r="C30" s="11">
        <f>SUM(C18:C29)</f>
        <v>8065314</v>
      </c>
      <c r="D30" s="11">
        <f>SUM(D18:D29)</f>
        <v>417090</v>
      </c>
      <c r="E30" s="43">
        <f>SUM(E18:E29)</f>
        <v>118135028</v>
      </c>
      <c r="F30" s="20"/>
      <c r="H30" s="5" t="s">
        <v>18</v>
      </c>
      <c r="I30" s="11">
        <f>SUM(I18:I29)</f>
        <v>45937152</v>
      </c>
      <c r="J30" s="11">
        <f>SUM(J18:J29)</f>
        <v>2495836</v>
      </c>
      <c r="K30" s="11">
        <f>SUM(K18:K29)</f>
        <v>674659333</v>
      </c>
    </row>
    <row r="33" spans="2:14" x14ac:dyDescent="0.3">
      <c r="N33" s="14"/>
    </row>
    <row r="34" spans="2:14" x14ac:dyDescent="0.3">
      <c r="B34" s="22"/>
      <c r="C34" s="22"/>
      <c r="D34" s="22"/>
      <c r="E34" s="22"/>
      <c r="F34" s="22"/>
      <c r="G34" s="22"/>
    </row>
    <row r="35" spans="2:14" x14ac:dyDescent="0.3">
      <c r="B35" s="23"/>
      <c r="D35" s="24"/>
    </row>
    <row r="36" spans="2:14" x14ac:dyDescent="0.3">
      <c r="B36" s="23"/>
      <c r="D36" s="24"/>
      <c r="E36" s="2"/>
    </row>
    <row r="37" spans="2:14" x14ac:dyDescent="0.3">
      <c r="B37" s="23"/>
      <c r="D37" s="24"/>
    </row>
    <row r="38" spans="2:14" x14ac:dyDescent="0.3">
      <c r="B38" s="23"/>
      <c r="D38" s="24"/>
    </row>
    <row r="39" spans="2:14" x14ac:dyDescent="0.3">
      <c r="B39" s="23"/>
      <c r="D39" s="24"/>
    </row>
    <row r="40" spans="2:14" x14ac:dyDescent="0.3">
      <c r="B40" s="23"/>
      <c r="D40" s="24"/>
    </row>
  </sheetData>
  <mergeCells count="2">
    <mergeCell ref="B16:E16"/>
    <mergeCell ref="H16:K1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M48"/>
  <sheetViews>
    <sheetView topLeftCell="A10" zoomScaleNormal="100" workbookViewId="0">
      <selection activeCell="D20" sqref="D20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6.88671875" style="1" customWidth="1"/>
    <col min="4" max="4" width="10.5546875" style="1" bestFit="1" customWidth="1"/>
    <col min="5" max="5" width="19.88671875" style="1" bestFit="1" customWidth="1"/>
    <col min="6" max="6" width="16.5546875" style="1" customWidth="1"/>
    <col min="7" max="7" width="14.5546875" style="1" customWidth="1"/>
    <col min="8" max="8" width="7.6640625" style="1" customWidth="1"/>
    <col min="9" max="9" width="17.109375" style="1" customWidth="1"/>
    <col min="10" max="10" width="15.5546875" style="1" customWidth="1"/>
    <col min="11" max="11" width="16" style="1" customWidth="1"/>
    <col min="12" max="12" width="19.88671875" style="1" bestFit="1" customWidth="1"/>
    <col min="13" max="13" width="17.5546875" style="1" bestFit="1" customWidth="1"/>
    <col min="14" max="14" width="15" style="1" customWidth="1"/>
    <col min="15" max="16384" width="9.109375" style="1"/>
  </cols>
  <sheetData>
    <row r="16" spans="7:7" x14ac:dyDescent="0.3">
      <c r="G16" s="3"/>
    </row>
    <row r="17" spans="2:13" ht="18" x14ac:dyDescent="0.35">
      <c r="B17" s="45" t="s">
        <v>0</v>
      </c>
      <c r="C17" s="46"/>
      <c r="D17" s="46"/>
      <c r="E17" s="46"/>
      <c r="F17" s="47"/>
      <c r="I17" s="45" t="s">
        <v>1</v>
      </c>
      <c r="J17" s="46"/>
      <c r="K17" s="46"/>
      <c r="L17" s="46"/>
      <c r="M17" s="47"/>
    </row>
    <row r="18" spans="2:13" s="7" customFormat="1" x14ac:dyDescent="0.3">
      <c r="B18" s="12" t="s">
        <v>2</v>
      </c>
      <c r="C18" s="12" t="s">
        <v>19</v>
      </c>
      <c r="D18" s="12" t="s">
        <v>20</v>
      </c>
      <c r="E18" s="6" t="s">
        <v>4</v>
      </c>
      <c r="F18" s="6" t="s">
        <v>5</v>
      </c>
      <c r="I18" s="12" t="s">
        <v>2</v>
      </c>
      <c r="J18" s="12" t="s">
        <v>19</v>
      </c>
      <c r="K18" s="12" t="s">
        <v>20</v>
      </c>
      <c r="L18" s="6" t="s">
        <v>4</v>
      </c>
      <c r="M18" s="6" t="s">
        <v>5</v>
      </c>
    </row>
    <row r="19" spans="2:13" x14ac:dyDescent="0.3">
      <c r="B19" s="4" t="s">
        <v>6</v>
      </c>
      <c r="C19" s="31">
        <v>3699904</v>
      </c>
      <c r="D19" s="31">
        <v>202859</v>
      </c>
      <c r="E19" s="31">
        <v>151490</v>
      </c>
      <c r="F19" s="10">
        <v>6069324</v>
      </c>
      <c r="G19" s="2"/>
      <c r="I19" s="4" t="s">
        <v>6</v>
      </c>
      <c r="J19" s="36">
        <v>3710837</v>
      </c>
      <c r="K19" s="36">
        <v>181243</v>
      </c>
      <c r="L19" s="36">
        <v>113464</v>
      </c>
      <c r="M19" s="10">
        <v>5709736</v>
      </c>
    </row>
    <row r="20" spans="2:13" x14ac:dyDescent="0.3">
      <c r="B20" s="4" t="s">
        <v>7</v>
      </c>
      <c r="C20" s="31">
        <v>3622838</v>
      </c>
      <c r="D20" s="31">
        <v>354482</v>
      </c>
      <c r="E20" s="31">
        <v>150033</v>
      </c>
      <c r="F20" s="10">
        <v>6023315</v>
      </c>
      <c r="G20" s="2"/>
      <c r="I20" s="4" t="s">
        <v>7</v>
      </c>
      <c r="J20" s="36">
        <v>3073312</v>
      </c>
      <c r="K20" s="36">
        <v>114276</v>
      </c>
      <c r="L20" s="36">
        <v>103567</v>
      </c>
      <c r="M20" s="10">
        <v>4819411</v>
      </c>
    </row>
    <row r="21" spans="2:13" x14ac:dyDescent="0.3">
      <c r="B21" s="4" t="s">
        <v>8</v>
      </c>
      <c r="C21" s="31"/>
      <c r="D21" s="31"/>
      <c r="E21" s="31"/>
      <c r="F21" s="10"/>
      <c r="G21" s="18"/>
      <c r="I21" s="4" t="s">
        <v>8</v>
      </c>
      <c r="J21" s="36">
        <v>3659849</v>
      </c>
      <c r="K21" s="36">
        <v>143388</v>
      </c>
      <c r="L21" s="36">
        <v>111947</v>
      </c>
      <c r="M21" s="10">
        <v>4960101</v>
      </c>
    </row>
    <row r="22" spans="2:13" x14ac:dyDescent="0.3">
      <c r="B22" s="4" t="s">
        <v>9</v>
      </c>
      <c r="C22" s="31"/>
      <c r="D22" s="31"/>
      <c r="E22" s="31"/>
      <c r="F22" s="10"/>
      <c r="I22" s="4" t="s">
        <v>9</v>
      </c>
      <c r="J22" s="36">
        <v>3401297</v>
      </c>
      <c r="K22" s="36">
        <v>144344</v>
      </c>
      <c r="L22" s="36">
        <v>117550</v>
      </c>
      <c r="M22" s="10">
        <v>5193955</v>
      </c>
    </row>
    <row r="23" spans="2:13" x14ac:dyDescent="0.3">
      <c r="B23" s="4" t="s">
        <v>10</v>
      </c>
      <c r="C23" s="31"/>
      <c r="D23" s="31"/>
      <c r="E23" s="31"/>
      <c r="F23" s="10"/>
      <c r="G23" s="21"/>
      <c r="I23" s="4" t="s">
        <v>10</v>
      </c>
      <c r="J23" s="36">
        <v>3413970</v>
      </c>
      <c r="K23" s="36">
        <v>147431</v>
      </c>
      <c r="L23" s="36">
        <v>124653</v>
      </c>
      <c r="M23" s="10">
        <v>6101608</v>
      </c>
    </row>
    <row r="24" spans="2:13" x14ac:dyDescent="0.3">
      <c r="B24" s="4" t="s">
        <v>11</v>
      </c>
      <c r="C24" s="31"/>
      <c r="D24" s="31"/>
      <c r="E24" s="31"/>
      <c r="F24" s="10"/>
      <c r="G24" s="2"/>
      <c r="I24" s="4" t="s">
        <v>11</v>
      </c>
      <c r="J24" s="36">
        <v>3477205</v>
      </c>
      <c r="K24" s="36">
        <v>171676</v>
      </c>
      <c r="L24" s="36">
        <v>119994</v>
      </c>
      <c r="M24" s="10">
        <v>5920694</v>
      </c>
    </row>
    <row r="25" spans="2:13" x14ac:dyDescent="0.3">
      <c r="B25" s="4" t="s">
        <v>12</v>
      </c>
      <c r="C25" s="31"/>
      <c r="D25" s="31"/>
      <c r="E25" s="31"/>
      <c r="F25" s="10"/>
      <c r="I25" s="4" t="s">
        <v>12</v>
      </c>
      <c r="J25" s="37">
        <v>3349214</v>
      </c>
      <c r="K25" s="38">
        <v>157119</v>
      </c>
      <c r="L25" s="39">
        <v>141151</v>
      </c>
      <c r="M25" s="10">
        <v>7842494</v>
      </c>
    </row>
    <row r="26" spans="2:13" x14ac:dyDescent="0.3">
      <c r="B26" s="4" t="s">
        <v>13</v>
      </c>
      <c r="C26" s="31"/>
      <c r="D26" s="31"/>
      <c r="E26" s="31"/>
      <c r="F26" s="10"/>
      <c r="I26" s="4" t="s">
        <v>13</v>
      </c>
      <c r="J26" s="37">
        <v>3394253</v>
      </c>
      <c r="K26" s="38">
        <v>146998</v>
      </c>
      <c r="L26" s="39">
        <v>129614</v>
      </c>
      <c r="M26" s="10">
        <v>7822744</v>
      </c>
    </row>
    <row r="27" spans="2:13" x14ac:dyDescent="0.3">
      <c r="B27" s="4" t="s">
        <v>14</v>
      </c>
      <c r="C27" s="31"/>
      <c r="D27" s="31"/>
      <c r="E27" s="31"/>
      <c r="F27" s="10"/>
      <c r="I27" s="4" t="s">
        <v>14</v>
      </c>
      <c r="J27" s="40">
        <v>3797152</v>
      </c>
      <c r="K27" s="38">
        <v>159033</v>
      </c>
      <c r="L27" s="39">
        <v>145338</v>
      </c>
      <c r="M27" s="10">
        <v>9126053</v>
      </c>
    </row>
    <row r="28" spans="2:13" x14ac:dyDescent="0.3">
      <c r="B28" s="4" t="s">
        <v>15</v>
      </c>
      <c r="C28" s="31"/>
      <c r="D28" s="31"/>
      <c r="E28" s="31"/>
      <c r="F28" s="10"/>
      <c r="I28" s="4" t="s">
        <v>15</v>
      </c>
      <c r="J28" s="37">
        <v>3846991</v>
      </c>
      <c r="K28" s="38">
        <v>176712</v>
      </c>
      <c r="L28" s="39">
        <v>153186</v>
      </c>
      <c r="M28" s="10">
        <v>9094794</v>
      </c>
    </row>
    <row r="29" spans="2:13" x14ac:dyDescent="0.3">
      <c r="B29" s="4" t="s">
        <v>16</v>
      </c>
      <c r="C29" s="31"/>
      <c r="D29" s="31"/>
      <c r="E29" s="31"/>
      <c r="F29" s="10"/>
      <c r="I29" s="4" t="s">
        <v>16</v>
      </c>
      <c r="J29" s="37">
        <v>3388473</v>
      </c>
      <c r="K29" s="38">
        <v>138704</v>
      </c>
      <c r="L29" s="39">
        <v>139477</v>
      </c>
      <c r="M29" s="10">
        <v>7865058</v>
      </c>
    </row>
    <row r="30" spans="2:13" x14ac:dyDescent="0.3">
      <c r="B30" s="4" t="s">
        <v>17</v>
      </c>
      <c r="C30" s="31"/>
      <c r="D30" s="31"/>
      <c r="E30" s="31"/>
      <c r="F30" s="10"/>
      <c r="I30" s="4" t="s">
        <v>17</v>
      </c>
      <c r="J30" s="37">
        <v>3410837</v>
      </c>
      <c r="K30" s="38">
        <v>137901</v>
      </c>
      <c r="L30" s="39">
        <v>153091</v>
      </c>
      <c r="M30" s="10">
        <v>7098035</v>
      </c>
    </row>
    <row r="31" spans="2:13" x14ac:dyDescent="0.3">
      <c r="B31" s="5" t="s">
        <v>18</v>
      </c>
      <c r="C31" s="49">
        <f>SUM(C19:C30)</f>
        <v>7322742</v>
      </c>
      <c r="D31" s="49">
        <f>SUM(D19:D30)</f>
        <v>557341</v>
      </c>
      <c r="E31" s="49">
        <f>SUM(E19:E30)</f>
        <v>301523</v>
      </c>
      <c r="F31" s="13">
        <f>SUM(F19:F30)</f>
        <v>12092639</v>
      </c>
      <c r="I31" s="5" t="s">
        <v>18</v>
      </c>
      <c r="J31" s="11">
        <f>SUM(J19:J30)</f>
        <v>41923390</v>
      </c>
      <c r="K31" s="11">
        <f t="shared" ref="K31:M31" si="0">SUM(K19:K30)</f>
        <v>1818825</v>
      </c>
      <c r="L31" s="11">
        <f t="shared" si="0"/>
        <v>1553032</v>
      </c>
      <c r="M31" s="29">
        <f t="shared" si="0"/>
        <v>81554683</v>
      </c>
    </row>
    <row r="32" spans="2:13" x14ac:dyDescent="0.3">
      <c r="F32" s="21"/>
    </row>
    <row r="48" spans="3:3" ht="21.6" x14ac:dyDescent="0.3">
      <c r="C48" s="25"/>
    </row>
  </sheetData>
  <mergeCells count="2">
    <mergeCell ref="B17:F17"/>
    <mergeCell ref="I17:M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5:H31"/>
  <sheetViews>
    <sheetView topLeftCell="A4" workbookViewId="0">
      <selection activeCell="C18" sqref="C18"/>
    </sheetView>
  </sheetViews>
  <sheetFormatPr defaultColWidth="9.109375" defaultRowHeight="14.4" x14ac:dyDescent="0.3"/>
  <cols>
    <col min="1" max="1" width="3" style="1" bestFit="1" customWidth="1"/>
    <col min="2" max="2" width="11.33203125" style="1" bestFit="1" customWidth="1"/>
    <col min="3" max="3" width="22.88671875" style="1" customWidth="1"/>
    <col min="4" max="4" width="27.44140625" style="1" customWidth="1"/>
    <col min="5" max="5" width="22.44140625" style="1" customWidth="1"/>
    <col min="6" max="6" width="13" style="1" bestFit="1" customWidth="1"/>
    <col min="7" max="7" width="15.6640625" style="1" customWidth="1"/>
    <col min="8" max="8" width="29.88671875" style="1" customWidth="1"/>
    <col min="9" max="16384" width="9.109375" style="1"/>
  </cols>
  <sheetData>
    <row r="15" spans="2:8" ht="18" x14ac:dyDescent="0.3">
      <c r="B15" s="48" t="s">
        <v>0</v>
      </c>
      <c r="C15" s="48"/>
      <c r="D15" s="48"/>
      <c r="F15" s="48" t="s">
        <v>1</v>
      </c>
      <c r="G15" s="48"/>
      <c r="H15" s="48"/>
    </row>
    <row r="16" spans="2:8" s="7" customFormat="1" x14ac:dyDescent="0.3">
      <c r="B16" s="12" t="s">
        <v>2</v>
      </c>
      <c r="C16" s="12" t="s">
        <v>21</v>
      </c>
      <c r="D16" s="12" t="s">
        <v>22</v>
      </c>
      <c r="F16" s="12" t="s">
        <v>2</v>
      </c>
      <c r="G16" s="12" t="s">
        <v>21</v>
      </c>
      <c r="H16" s="12" t="s">
        <v>22</v>
      </c>
    </row>
    <row r="17" spans="2:8" ht="15.6" x14ac:dyDescent="0.3">
      <c r="B17" s="4" t="s">
        <v>6</v>
      </c>
      <c r="C17" s="30">
        <v>14614</v>
      </c>
      <c r="D17" s="30">
        <v>18904</v>
      </c>
      <c r="F17" s="4" t="s">
        <v>6</v>
      </c>
      <c r="G17" s="30">
        <v>14621</v>
      </c>
      <c r="H17" s="30">
        <v>16853</v>
      </c>
    </row>
    <row r="18" spans="2:8" ht="15.6" x14ac:dyDescent="0.3">
      <c r="B18" s="4" t="s">
        <v>7</v>
      </c>
      <c r="C18" s="30" t="s">
        <v>36</v>
      </c>
      <c r="D18" s="30">
        <v>17724</v>
      </c>
      <c r="F18" s="4" t="s">
        <v>7</v>
      </c>
      <c r="G18" s="30">
        <v>14770</v>
      </c>
      <c r="H18" s="30">
        <v>14473</v>
      </c>
    </row>
    <row r="19" spans="2:8" ht="15.6" x14ac:dyDescent="0.3">
      <c r="B19" s="4" t="s">
        <v>8</v>
      </c>
      <c r="C19" s="30"/>
      <c r="D19" s="30"/>
      <c r="F19" s="4" t="s">
        <v>8</v>
      </c>
      <c r="G19" s="30">
        <v>12877</v>
      </c>
      <c r="H19" s="30">
        <v>13536</v>
      </c>
    </row>
    <row r="20" spans="2:8" ht="15.6" x14ac:dyDescent="0.3">
      <c r="B20" s="4" t="s">
        <v>9</v>
      </c>
      <c r="C20" s="30"/>
      <c r="D20" s="30"/>
      <c r="F20" s="4" t="s">
        <v>9</v>
      </c>
      <c r="G20" s="30">
        <v>13422</v>
      </c>
      <c r="H20" s="30">
        <v>13648</v>
      </c>
    </row>
    <row r="21" spans="2:8" ht="15.6" x14ac:dyDescent="0.3">
      <c r="B21" s="4" t="s">
        <v>10</v>
      </c>
      <c r="C21" s="30"/>
      <c r="D21" s="30"/>
      <c r="F21" s="4" t="s">
        <v>10</v>
      </c>
      <c r="G21" s="30">
        <v>15237</v>
      </c>
      <c r="H21" s="30">
        <v>14844</v>
      </c>
    </row>
    <row r="22" spans="2:8" ht="15.6" x14ac:dyDescent="0.3">
      <c r="B22" s="4" t="s">
        <v>11</v>
      </c>
      <c r="C22" s="30"/>
      <c r="D22" s="30"/>
      <c r="F22" s="4" t="s">
        <v>11</v>
      </c>
      <c r="G22" s="8">
        <v>14508</v>
      </c>
      <c r="H22" s="30">
        <v>14885</v>
      </c>
    </row>
    <row r="23" spans="2:8" ht="15.6" x14ac:dyDescent="0.3">
      <c r="B23" s="4" t="s">
        <v>12</v>
      </c>
      <c r="C23" s="30"/>
      <c r="D23" s="30"/>
      <c r="F23" s="4" t="s">
        <v>12</v>
      </c>
      <c r="G23" s="30">
        <v>17929</v>
      </c>
      <c r="H23" s="30">
        <v>21808</v>
      </c>
    </row>
    <row r="24" spans="2:8" ht="15.6" x14ac:dyDescent="0.3">
      <c r="B24" s="4" t="s">
        <v>13</v>
      </c>
      <c r="C24" s="30"/>
      <c r="D24" s="30"/>
      <c r="F24" s="4" t="s">
        <v>13</v>
      </c>
      <c r="G24" s="30">
        <v>17553</v>
      </c>
      <c r="H24" s="30">
        <v>19898</v>
      </c>
    </row>
    <row r="25" spans="2:8" ht="15.6" x14ac:dyDescent="0.3">
      <c r="B25" s="4" t="s">
        <v>14</v>
      </c>
      <c r="C25" s="30"/>
      <c r="D25" s="30"/>
      <c r="F25" s="4" t="s">
        <v>14</v>
      </c>
      <c r="G25" s="30">
        <v>14914</v>
      </c>
      <c r="H25" s="30">
        <v>15378</v>
      </c>
    </row>
    <row r="26" spans="2:8" ht="15.6" x14ac:dyDescent="0.3">
      <c r="B26" s="4" t="s">
        <v>15</v>
      </c>
      <c r="C26" s="30"/>
      <c r="D26" s="30"/>
      <c r="F26" s="4" t="s">
        <v>15</v>
      </c>
      <c r="G26" s="30">
        <v>15061</v>
      </c>
      <c r="H26" s="30">
        <v>17190</v>
      </c>
    </row>
    <row r="27" spans="2:8" x14ac:dyDescent="0.3">
      <c r="B27" s="4" t="s">
        <v>16</v>
      </c>
      <c r="C27" s="9"/>
      <c r="D27" s="9"/>
      <c r="F27" s="4" t="s">
        <v>16</v>
      </c>
      <c r="G27" s="9">
        <v>12799</v>
      </c>
      <c r="H27" s="9">
        <v>16891</v>
      </c>
    </row>
    <row r="28" spans="2:8" x14ac:dyDescent="0.3">
      <c r="B28" s="4" t="s">
        <v>17</v>
      </c>
      <c r="C28" s="9"/>
      <c r="D28" s="9"/>
      <c r="F28" s="4" t="s">
        <v>17</v>
      </c>
      <c r="G28" s="9">
        <v>12576</v>
      </c>
      <c r="H28" s="9">
        <v>16125</v>
      </c>
    </row>
    <row r="29" spans="2:8" x14ac:dyDescent="0.3">
      <c r="B29" s="5" t="s">
        <v>18</v>
      </c>
      <c r="C29" s="11">
        <f>SUM(C17:C28)</f>
        <v>14614</v>
      </c>
      <c r="D29" s="11">
        <f t="shared" ref="D29" si="0">SUM(D17:D28)</f>
        <v>36628</v>
      </c>
      <c r="F29" s="5" t="s">
        <v>18</v>
      </c>
      <c r="G29" s="11">
        <f>SUM(G17:G28)</f>
        <v>176267</v>
      </c>
      <c r="H29" s="11">
        <f t="shared" ref="H29" si="1">SUM(H17:H28)</f>
        <v>195529</v>
      </c>
    </row>
    <row r="31" spans="2:8" x14ac:dyDescent="0.3">
      <c r="C31" s="2"/>
      <c r="D31" s="2"/>
    </row>
  </sheetData>
  <mergeCells count="2">
    <mergeCell ref="B15:D15"/>
    <mergeCell ref="F15:H1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F463-B31F-4B99-902E-2114C659C22A}">
  <dimension ref="B9:N40"/>
  <sheetViews>
    <sheetView topLeftCell="A4" zoomScaleNormal="100" workbookViewId="0">
      <selection activeCell="D19" sqref="D19:E19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23" bestFit="1" customWidth="1"/>
    <col min="5" max="5" width="17" style="23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10" width="19.88671875" style="1" bestFit="1" customWidth="1"/>
    <col min="11" max="11" width="17" style="1" bestFit="1" customWidth="1"/>
    <col min="12" max="16384" width="9.109375" style="1"/>
  </cols>
  <sheetData>
    <row r="9" spans="2:10" x14ac:dyDescent="0.3">
      <c r="J9" s="2"/>
    </row>
    <row r="14" spans="2:10" x14ac:dyDescent="0.3">
      <c r="B14" s="8"/>
    </row>
    <row r="15" spans="2:10" ht="15" customHeight="1" x14ac:dyDescent="0.3">
      <c r="C15" s="8"/>
      <c r="D15" s="26"/>
      <c r="E15" s="26"/>
      <c r="F15" s="8"/>
    </row>
    <row r="16" spans="2:10" ht="18" x14ac:dyDescent="0.35">
      <c r="C16" s="44" t="s">
        <v>0</v>
      </c>
      <c r="D16" s="44"/>
      <c r="E16" s="44"/>
      <c r="H16" s="44" t="s">
        <v>1</v>
      </c>
      <c r="I16" s="44"/>
      <c r="J16" s="44"/>
    </row>
    <row r="17" spans="3:10" s="8" customFormat="1" ht="23.25" customHeight="1" x14ac:dyDescent="0.3">
      <c r="C17" s="6" t="s">
        <v>2</v>
      </c>
      <c r="D17" s="27" t="s">
        <v>4</v>
      </c>
      <c r="E17" s="27" t="s">
        <v>5</v>
      </c>
      <c r="F17" s="1"/>
      <c r="H17" s="6" t="s">
        <v>2</v>
      </c>
      <c r="I17" s="27" t="s">
        <v>4</v>
      </c>
      <c r="J17" s="27" t="s">
        <v>5</v>
      </c>
    </row>
    <row r="18" spans="3:10" x14ac:dyDescent="0.3">
      <c r="C18" s="4" t="s">
        <v>6</v>
      </c>
      <c r="D18" s="9">
        <v>851</v>
      </c>
      <c r="E18" s="10">
        <v>34187</v>
      </c>
      <c r="H18" s="4" t="s">
        <v>6</v>
      </c>
      <c r="I18" s="9">
        <v>4623</v>
      </c>
      <c r="J18" s="10">
        <v>2567096</v>
      </c>
    </row>
    <row r="19" spans="3:10" x14ac:dyDescent="0.3">
      <c r="C19" s="4" t="s">
        <v>7</v>
      </c>
      <c r="D19" s="9">
        <v>854</v>
      </c>
      <c r="E19" s="10">
        <v>34118</v>
      </c>
      <c r="H19" s="4" t="s">
        <v>7</v>
      </c>
      <c r="I19" s="9">
        <v>5219</v>
      </c>
      <c r="J19" s="10">
        <v>3002163</v>
      </c>
    </row>
    <row r="20" spans="3:10" x14ac:dyDescent="0.3">
      <c r="C20" s="4" t="s">
        <v>8</v>
      </c>
      <c r="D20" s="9"/>
      <c r="E20" s="10"/>
      <c r="H20" s="4" t="s">
        <v>8</v>
      </c>
      <c r="I20" s="9">
        <v>6247</v>
      </c>
      <c r="J20" s="10">
        <v>4173703</v>
      </c>
    </row>
    <row r="21" spans="3:10" x14ac:dyDescent="0.3">
      <c r="C21" s="4" t="s">
        <v>9</v>
      </c>
      <c r="D21" s="9"/>
      <c r="E21" s="10"/>
      <c r="H21" s="4" t="s">
        <v>9</v>
      </c>
      <c r="I21" s="9">
        <v>4464</v>
      </c>
      <c r="J21" s="10">
        <v>2905416</v>
      </c>
    </row>
    <row r="22" spans="3:10" x14ac:dyDescent="0.3">
      <c r="C22" s="4" t="s">
        <v>10</v>
      </c>
      <c r="D22" s="9"/>
      <c r="E22" s="10"/>
      <c r="H22" s="4" t="s">
        <v>10</v>
      </c>
      <c r="I22" s="9">
        <v>5308</v>
      </c>
      <c r="J22" s="10">
        <v>2931109</v>
      </c>
    </row>
    <row r="23" spans="3:10" x14ac:dyDescent="0.3">
      <c r="C23" s="4" t="s">
        <v>11</v>
      </c>
      <c r="D23" s="9"/>
      <c r="E23" s="10"/>
      <c r="H23" s="4" t="s">
        <v>11</v>
      </c>
      <c r="I23" s="9">
        <v>4182</v>
      </c>
      <c r="J23" s="10">
        <v>2023593</v>
      </c>
    </row>
    <row r="24" spans="3:10" x14ac:dyDescent="0.3">
      <c r="C24" s="4" t="s">
        <v>12</v>
      </c>
      <c r="D24" s="9"/>
      <c r="E24" s="10"/>
      <c r="H24" s="4" t="s">
        <v>12</v>
      </c>
      <c r="I24" s="34">
        <v>4738</v>
      </c>
      <c r="J24" s="10">
        <v>3343730</v>
      </c>
    </row>
    <row r="25" spans="3:10" x14ac:dyDescent="0.3">
      <c r="C25" s="4" t="s">
        <v>13</v>
      </c>
      <c r="D25" s="9"/>
      <c r="E25" s="10"/>
      <c r="H25" s="4" t="s">
        <v>13</v>
      </c>
      <c r="I25" s="34">
        <v>4345</v>
      </c>
      <c r="J25" s="10">
        <v>4318703</v>
      </c>
    </row>
    <row r="26" spans="3:10" x14ac:dyDescent="0.3">
      <c r="C26" s="4" t="s">
        <v>14</v>
      </c>
      <c r="D26" s="9"/>
      <c r="E26" s="10"/>
      <c r="H26" s="4" t="s">
        <v>14</v>
      </c>
      <c r="I26" s="34">
        <v>4854</v>
      </c>
      <c r="J26" s="10">
        <v>5025889</v>
      </c>
    </row>
    <row r="27" spans="3:10" x14ac:dyDescent="0.3">
      <c r="C27" s="4" t="s">
        <v>15</v>
      </c>
      <c r="D27" s="9"/>
      <c r="E27" s="10"/>
      <c r="H27" s="4" t="s">
        <v>15</v>
      </c>
      <c r="I27" s="34">
        <v>5669</v>
      </c>
      <c r="J27" s="10">
        <v>5567749</v>
      </c>
    </row>
    <row r="28" spans="3:10" x14ac:dyDescent="0.3">
      <c r="C28" s="4" t="s">
        <v>16</v>
      </c>
      <c r="D28" s="9"/>
      <c r="E28" s="10"/>
      <c r="H28" s="4" t="s">
        <v>16</v>
      </c>
      <c r="I28" s="34">
        <v>5018</v>
      </c>
      <c r="J28" s="10">
        <v>5603395</v>
      </c>
    </row>
    <row r="29" spans="3:10" x14ac:dyDescent="0.3">
      <c r="C29" s="4" t="s">
        <v>17</v>
      </c>
      <c r="D29" s="9"/>
      <c r="E29" s="10"/>
      <c r="H29" s="4" t="s">
        <v>17</v>
      </c>
      <c r="I29" s="34">
        <v>4660</v>
      </c>
      <c r="J29" s="10">
        <v>5800363</v>
      </c>
    </row>
    <row r="30" spans="3:10" x14ac:dyDescent="0.3">
      <c r="C30" s="5" t="s">
        <v>18</v>
      </c>
      <c r="D30" s="11">
        <f>SUM(D18:D29)</f>
        <v>1705</v>
      </c>
      <c r="E30" s="13">
        <f>SUM(E18:E29)</f>
        <v>68305</v>
      </c>
      <c r="H30" s="5" t="s">
        <v>18</v>
      </c>
      <c r="I30" s="11">
        <f>SUM(I18:I29)</f>
        <v>59327</v>
      </c>
      <c r="J30" s="13">
        <f>SUM(J18:J29)</f>
        <v>47262909</v>
      </c>
    </row>
    <row r="33" spans="2:14" x14ac:dyDescent="0.3">
      <c r="N33" s="14"/>
    </row>
    <row r="34" spans="2:14" x14ac:dyDescent="0.3">
      <c r="B34" s="22"/>
      <c r="C34" s="22"/>
      <c r="F34" s="22"/>
      <c r="G34" s="22"/>
    </row>
    <row r="35" spans="2:14" x14ac:dyDescent="0.3">
      <c r="B35" s="23"/>
    </row>
    <row r="36" spans="2:14" x14ac:dyDescent="0.3">
      <c r="B36" s="23"/>
    </row>
    <row r="37" spans="2:14" x14ac:dyDescent="0.3">
      <c r="B37" s="23"/>
    </row>
    <row r="38" spans="2:14" x14ac:dyDescent="0.3">
      <c r="B38" s="23"/>
    </row>
    <row r="39" spans="2:14" x14ac:dyDescent="0.3">
      <c r="B39" s="23"/>
    </row>
    <row r="40" spans="2:14" x14ac:dyDescent="0.3">
      <c r="B40" s="23"/>
    </row>
  </sheetData>
  <mergeCells count="2">
    <mergeCell ref="H16:J16"/>
    <mergeCell ref="C16:E16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A8EC-98D2-4E91-9905-01D0EE54EDE2}">
  <dimension ref="B9:N40"/>
  <sheetViews>
    <sheetView topLeftCell="A4" zoomScaleNormal="100" workbookViewId="0">
      <selection activeCell="D19" sqref="D19:E19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23" bestFit="1" customWidth="1"/>
    <col min="5" max="5" width="17" style="23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10" width="19.88671875" style="1" bestFit="1" customWidth="1"/>
    <col min="11" max="11" width="17" style="1" bestFit="1" customWidth="1"/>
    <col min="12" max="16384" width="9.109375" style="1"/>
  </cols>
  <sheetData>
    <row r="9" spans="2:10" x14ac:dyDescent="0.3">
      <c r="J9" s="2"/>
    </row>
    <row r="14" spans="2:10" x14ac:dyDescent="0.3">
      <c r="B14" s="8"/>
    </row>
    <row r="15" spans="2:10" ht="15" customHeight="1" x14ac:dyDescent="0.3">
      <c r="C15" s="8"/>
      <c r="D15" s="26"/>
      <c r="E15" s="26"/>
      <c r="F15" s="8"/>
    </row>
    <row r="16" spans="2:10" ht="18" x14ac:dyDescent="0.35">
      <c r="C16" s="44" t="s">
        <v>0</v>
      </c>
      <c r="D16" s="44"/>
      <c r="E16" s="44"/>
      <c r="H16" s="44" t="s">
        <v>1</v>
      </c>
      <c r="I16" s="44"/>
      <c r="J16" s="44"/>
    </row>
    <row r="17" spans="3:10" s="8" customFormat="1" ht="23.25" customHeight="1" x14ac:dyDescent="0.3">
      <c r="C17" s="6" t="s">
        <v>2</v>
      </c>
      <c r="D17" s="27" t="s">
        <v>4</v>
      </c>
      <c r="E17" s="27" t="s">
        <v>5</v>
      </c>
      <c r="F17" s="1"/>
      <c r="H17" s="6" t="s">
        <v>2</v>
      </c>
      <c r="I17" s="27" t="s">
        <v>4</v>
      </c>
      <c r="J17" s="27" t="s">
        <v>5</v>
      </c>
    </row>
    <row r="18" spans="3:10" x14ac:dyDescent="0.3">
      <c r="C18" s="4" t="s">
        <v>6</v>
      </c>
      <c r="D18" s="9">
        <v>130</v>
      </c>
      <c r="E18" s="10">
        <v>434992</v>
      </c>
      <c r="H18" s="4" t="s">
        <v>6</v>
      </c>
      <c r="I18" s="9">
        <v>102</v>
      </c>
      <c r="J18" s="10">
        <v>227970</v>
      </c>
    </row>
    <row r="19" spans="3:10" x14ac:dyDescent="0.3">
      <c r="C19" s="4" t="s">
        <v>7</v>
      </c>
      <c r="D19" s="9">
        <v>125</v>
      </c>
      <c r="E19" s="10">
        <v>368363</v>
      </c>
      <c r="H19" s="4" t="s">
        <v>7</v>
      </c>
      <c r="I19" s="9">
        <v>179</v>
      </c>
      <c r="J19" s="10">
        <v>209796</v>
      </c>
    </row>
    <row r="20" spans="3:10" x14ac:dyDescent="0.3">
      <c r="C20" s="4" t="s">
        <v>8</v>
      </c>
      <c r="D20" s="9"/>
      <c r="E20" s="10"/>
      <c r="H20" s="4" t="s">
        <v>8</v>
      </c>
      <c r="I20" s="9">
        <v>120</v>
      </c>
      <c r="J20" s="10">
        <v>216894</v>
      </c>
    </row>
    <row r="21" spans="3:10" x14ac:dyDescent="0.3">
      <c r="C21" s="4" t="s">
        <v>9</v>
      </c>
      <c r="D21" s="9"/>
      <c r="E21" s="10"/>
      <c r="H21" s="4" t="s">
        <v>9</v>
      </c>
      <c r="I21" s="9">
        <v>123</v>
      </c>
      <c r="J21" s="10">
        <v>222270</v>
      </c>
    </row>
    <row r="22" spans="3:10" x14ac:dyDescent="0.3">
      <c r="C22" s="4" t="s">
        <v>10</v>
      </c>
      <c r="D22" s="9"/>
      <c r="E22" s="10"/>
      <c r="H22" s="4" t="s">
        <v>10</v>
      </c>
      <c r="I22" s="9">
        <v>139</v>
      </c>
      <c r="J22" s="10">
        <v>252239</v>
      </c>
    </row>
    <row r="23" spans="3:10" x14ac:dyDescent="0.3">
      <c r="C23" s="4" t="s">
        <v>11</v>
      </c>
      <c r="D23" s="9"/>
      <c r="E23" s="10"/>
      <c r="H23" s="4" t="s">
        <v>11</v>
      </c>
      <c r="I23" s="9">
        <v>117</v>
      </c>
      <c r="J23" s="10">
        <v>334252</v>
      </c>
    </row>
    <row r="24" spans="3:10" x14ac:dyDescent="0.3">
      <c r="C24" s="4" t="s">
        <v>12</v>
      </c>
      <c r="D24" s="9"/>
      <c r="E24" s="10"/>
      <c r="H24" s="4" t="s">
        <v>12</v>
      </c>
      <c r="I24" s="35">
        <v>161</v>
      </c>
      <c r="J24" s="10">
        <v>483997</v>
      </c>
    </row>
    <row r="25" spans="3:10" x14ac:dyDescent="0.3">
      <c r="C25" s="4" t="s">
        <v>13</v>
      </c>
      <c r="D25" s="9"/>
      <c r="E25" s="10"/>
      <c r="H25" s="4" t="s">
        <v>13</v>
      </c>
      <c r="I25" s="35">
        <v>125</v>
      </c>
      <c r="J25" s="10">
        <v>468694</v>
      </c>
    </row>
    <row r="26" spans="3:10" x14ac:dyDescent="0.3">
      <c r="C26" s="4" t="s">
        <v>14</v>
      </c>
      <c r="D26" s="9"/>
      <c r="E26" s="10"/>
      <c r="H26" s="4" t="s">
        <v>14</v>
      </c>
      <c r="I26" s="35">
        <v>186</v>
      </c>
      <c r="J26" s="10">
        <v>596544</v>
      </c>
    </row>
    <row r="27" spans="3:10" x14ac:dyDescent="0.3">
      <c r="C27" s="4" t="s">
        <v>15</v>
      </c>
      <c r="D27" s="9"/>
      <c r="E27" s="10"/>
      <c r="H27" s="4" t="s">
        <v>15</v>
      </c>
      <c r="I27" s="35">
        <v>168</v>
      </c>
      <c r="J27" s="10">
        <v>556085</v>
      </c>
    </row>
    <row r="28" spans="3:10" x14ac:dyDescent="0.3">
      <c r="C28" s="4" t="s">
        <v>16</v>
      </c>
      <c r="D28" s="9"/>
      <c r="E28" s="10"/>
      <c r="H28" s="4" t="s">
        <v>16</v>
      </c>
      <c r="I28" s="35">
        <v>130</v>
      </c>
      <c r="J28" s="10">
        <v>440214</v>
      </c>
    </row>
    <row r="29" spans="3:10" x14ac:dyDescent="0.3">
      <c r="C29" s="4" t="s">
        <v>17</v>
      </c>
      <c r="D29" s="9"/>
      <c r="E29" s="10"/>
      <c r="H29" s="4" t="s">
        <v>17</v>
      </c>
      <c r="I29" s="35">
        <v>121</v>
      </c>
      <c r="J29" s="10">
        <v>505005</v>
      </c>
    </row>
    <row r="30" spans="3:10" x14ac:dyDescent="0.3">
      <c r="C30" s="5" t="s">
        <v>18</v>
      </c>
      <c r="D30" s="11">
        <f>SUM(D18:D29)</f>
        <v>255</v>
      </c>
      <c r="E30" s="13">
        <f>SUM(E18:E29)</f>
        <v>803355</v>
      </c>
      <c r="H30" s="5" t="s">
        <v>18</v>
      </c>
      <c r="I30" s="11">
        <f>SUM(I18:I29)</f>
        <v>1671</v>
      </c>
      <c r="J30" s="13">
        <f>SUM(J18:J29)</f>
        <v>4513960</v>
      </c>
    </row>
    <row r="32" spans="3:10" x14ac:dyDescent="0.3">
      <c r="I32" s="28"/>
      <c r="J32" s="28"/>
    </row>
    <row r="33" spans="2:14" x14ac:dyDescent="0.3">
      <c r="N33" s="14"/>
    </row>
    <row r="34" spans="2:14" x14ac:dyDescent="0.3">
      <c r="B34" s="22"/>
      <c r="C34" s="22"/>
      <c r="F34" s="22"/>
      <c r="G34" s="22"/>
    </row>
    <row r="35" spans="2:14" x14ac:dyDescent="0.3">
      <c r="B35" s="23"/>
    </row>
    <row r="36" spans="2:14" x14ac:dyDescent="0.3">
      <c r="B36" s="23"/>
    </row>
    <row r="37" spans="2:14" x14ac:dyDescent="0.3">
      <c r="B37" s="23"/>
    </row>
    <row r="38" spans="2:14" x14ac:dyDescent="0.3">
      <c r="B38" s="23"/>
    </row>
    <row r="39" spans="2:14" x14ac:dyDescent="0.3">
      <c r="B39" s="23"/>
    </row>
    <row r="40" spans="2:14" x14ac:dyDescent="0.3">
      <c r="B40" s="23"/>
    </row>
  </sheetData>
  <mergeCells count="2">
    <mergeCell ref="C16:E16"/>
    <mergeCell ref="H16:J16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5"/>
  <sheetViews>
    <sheetView workbookViewId="0">
      <selection activeCell="C5" sqref="C5"/>
    </sheetView>
  </sheetViews>
  <sheetFormatPr defaultRowHeight="14.4" x14ac:dyDescent="0.3"/>
  <cols>
    <col min="2" max="2" width="12.88671875" customWidth="1"/>
    <col min="3" max="3" width="16.5546875" customWidth="1"/>
  </cols>
  <sheetData>
    <row r="2" spans="1:3" x14ac:dyDescent="0.3">
      <c r="B2" t="s">
        <v>23</v>
      </c>
      <c r="C2" t="s">
        <v>24</v>
      </c>
    </row>
    <row r="3" spans="1:3" x14ac:dyDescent="0.3">
      <c r="A3" t="s">
        <v>25</v>
      </c>
      <c r="B3" s="15" t="e">
        <f>SUM('National Portal'!D18,'Mobile Apps'!E19,#REF!,'Gov Services Contact Centre'!#REF!)</f>
        <v>#REF!</v>
      </c>
      <c r="C3" s="16" t="e">
        <f>SUM('National Portal'!E18,'Mobile Apps'!F19,#REF!,'Gov Services Contact Centre'!#REF!)</f>
        <v>#REF!</v>
      </c>
    </row>
    <row r="4" spans="1:3" x14ac:dyDescent="0.3">
      <c r="A4" t="s">
        <v>26</v>
      </c>
      <c r="B4" s="15" t="e">
        <f>SUM('National Portal'!D19,'Mobile Apps'!E20,#REF!,'Gov Services Contact Centre'!#REF!)</f>
        <v>#REF!</v>
      </c>
      <c r="C4" s="16" t="e">
        <f>SUM('National Portal'!#REF!,'Mobile Apps'!F20,#REF!,'Gov Services Contact Centre'!#REF!)</f>
        <v>#REF!</v>
      </c>
    </row>
    <row r="5" spans="1:3" x14ac:dyDescent="0.3">
      <c r="A5" t="s">
        <v>27</v>
      </c>
      <c r="B5" s="15" t="e">
        <f>SUM('National Portal'!D20,'Mobile Apps'!E21,#REF!,'Gov Services Contact Centre'!#REF!)</f>
        <v>#REF!</v>
      </c>
      <c r="C5" s="16" t="e">
        <f>SUM('National Portal'!E19,'Mobile Apps'!F21,#REF!,'Gov Services Contact Centre'!#REF!)</f>
        <v>#REF!</v>
      </c>
    </row>
    <row r="6" spans="1:3" x14ac:dyDescent="0.3">
      <c r="A6" t="s">
        <v>28</v>
      </c>
      <c r="B6" s="15" t="e">
        <f>SUM('National Portal'!D21,'Mobile Apps'!E22,#REF!,'Gov Services Contact Centre'!D20)</f>
        <v>#REF!</v>
      </c>
      <c r="C6" s="16" t="e">
        <f>SUM(#REF!,'Mobile Apps'!F22,#REF!,'Gov Services Contact Centre'!#REF!)</f>
        <v>#REF!</v>
      </c>
    </row>
    <row r="7" spans="1:3" x14ac:dyDescent="0.3">
      <c r="A7" t="s">
        <v>10</v>
      </c>
      <c r="B7" s="15" t="e">
        <f>SUM('National Portal'!D22,'Mobile Apps'!#REF!,#REF!,'Gov Services Contact Centre'!#REF!)</f>
        <v>#REF!</v>
      </c>
      <c r="C7" s="16" t="e">
        <f>SUM('National Portal'!E22,'Mobile Apps'!F23,#REF!,'Gov Services Contact Centre'!#REF!)</f>
        <v>#REF!</v>
      </c>
    </row>
    <row r="8" spans="1:3" x14ac:dyDescent="0.3">
      <c r="A8" t="s">
        <v>29</v>
      </c>
      <c r="B8" s="15" t="e">
        <f>SUM('National Portal'!D23,'Mobile Apps'!E24,#REF!,'Gov Services Contact Centre'!#REF!)</f>
        <v>#REF!</v>
      </c>
      <c r="C8" s="16" t="e">
        <f>SUM('National Portal'!E23,'Mobile Apps'!F24,#REF!,'Gov Services Contact Centre'!#REF!)</f>
        <v>#REF!</v>
      </c>
    </row>
    <row r="9" spans="1:3" x14ac:dyDescent="0.3">
      <c r="A9" t="s">
        <v>30</v>
      </c>
      <c r="B9" s="15" t="e">
        <f>SUM('National Portal'!D24,'Mobile Apps'!#REF!,#REF!,'Gov Services Contact Centre'!#REF!)</f>
        <v>#REF!</v>
      </c>
      <c r="C9" s="16" t="e">
        <f>SUM('National Portal'!E24,'Mobile Apps'!#REF!,#REF!,'Gov Services Contact Centre'!#REF!)</f>
        <v>#REF!</v>
      </c>
    </row>
    <row r="10" spans="1:3" x14ac:dyDescent="0.3">
      <c r="A10" t="s">
        <v>31</v>
      </c>
      <c r="B10" s="15" t="e">
        <f>SUM('National Portal'!E25,'Mobile Apps'!E25,#REF!,'Gov Services Contact Centre'!#REF!)</f>
        <v>#REF!</v>
      </c>
      <c r="C10" s="16" t="e">
        <f>SUM('National Portal'!#REF!,'Mobile Apps'!#REF!,#REF!,'Gov Services Contact Centre'!#REF!)</f>
        <v>#REF!</v>
      </c>
    </row>
    <row r="11" spans="1:3" x14ac:dyDescent="0.3">
      <c r="A11" t="s">
        <v>32</v>
      </c>
      <c r="B11" s="15" t="e">
        <f>SUM('National Portal'!#REF!,'Mobile Apps'!#REF!,#REF!,'Gov Services Contact Centre'!#REF!)</f>
        <v>#REF!</v>
      </c>
      <c r="C11" s="16" t="e">
        <f>SUM('National Portal'!E26,'Mobile Apps'!E26,#REF!,'Gov Services Contact Centre'!#REF!)</f>
        <v>#REF!</v>
      </c>
    </row>
    <row r="12" spans="1:3" x14ac:dyDescent="0.3">
      <c r="A12" t="s">
        <v>33</v>
      </c>
      <c r="B12" s="15" t="e">
        <f>SUM('National Portal'!D27,'Mobile Apps'!E28,#REF!,'Gov Services Contact Centre'!#REF!)</f>
        <v>#REF!</v>
      </c>
      <c r="C12" s="16" t="e">
        <f>SUM('National Portal'!E27,'Mobile Apps'!F28,#REF!,'Gov Services Contact Centre'!#REF!)</f>
        <v>#REF!</v>
      </c>
    </row>
    <row r="13" spans="1:3" x14ac:dyDescent="0.3">
      <c r="A13" t="s">
        <v>34</v>
      </c>
      <c r="B13" s="15" t="e">
        <f>SUM('National Portal'!D28,'Mobile Apps'!D29,#REF!,'Gov Services Contact Centre'!#REF!)</f>
        <v>#REF!</v>
      </c>
      <c r="C13" s="16" t="e">
        <f>SUM('National Portal'!E28,'Mobile Apps'!F29,#REF!,'Gov Services Contact Centre'!#REF!)</f>
        <v>#REF!</v>
      </c>
    </row>
    <row r="14" spans="1:3" x14ac:dyDescent="0.3">
      <c r="A14" t="s">
        <v>35</v>
      </c>
      <c r="B14" s="15" t="e">
        <f>SUM('National Portal'!D29,'Mobile Apps'!E30,#REF!,'Gov Services Contact Centre'!#REF!)</f>
        <v>#REF!</v>
      </c>
      <c r="C14" s="16" t="e">
        <f>SUM('National Portal'!E29,'Mobile Apps'!F30,#REF!,'Gov Services Contact Centre'!#REF!)</f>
        <v>#REF!</v>
      </c>
    </row>
    <row r="15" spans="1:3" x14ac:dyDescent="0.3">
      <c r="A15" s="17" t="s">
        <v>18</v>
      </c>
      <c r="B15" s="15" t="e">
        <f>SUM('National Portal'!D30,'Mobile Apps'!E31,#REF!,'Gov Services Contact Centre'!#REF!)</f>
        <v>#REF!</v>
      </c>
      <c r="C15" s="16" t="e">
        <f>SUM('National Portal'!E30,'Mobile Apps'!F31,#REF!,'Gov Services Contact Centre'!#REF!)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b1737a-ffbf-4eda-a005-b0fc6e1db8e0">
      <Terms xmlns="http://schemas.microsoft.com/office/infopath/2007/PartnerControls"/>
    </lcf76f155ced4ddcb4097134ff3c332f>
    <TaxCatchAll xmlns="cb35f57d-3131-44f3-a254-a893278fa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CD55FF2FEE24889B2086A74D9EB46" ma:contentTypeVersion="18" ma:contentTypeDescription="Create a new document." ma:contentTypeScope="" ma:versionID="b83ff69f87992531263064a92c2ae2f6">
  <xsd:schema xmlns:xsd="http://www.w3.org/2001/XMLSchema" xmlns:xs="http://www.w3.org/2001/XMLSchema" xmlns:p="http://schemas.microsoft.com/office/2006/metadata/properties" xmlns:ns2="63b1737a-ffbf-4eda-a005-b0fc6e1db8e0" xmlns:ns3="cb35f57d-3131-44f3-a254-a893278fa91d" targetNamespace="http://schemas.microsoft.com/office/2006/metadata/properties" ma:root="true" ma:fieldsID="be53f38084efdaf182716d2d4cd47fcc" ns2:_="" ns3:_="">
    <xsd:import namespace="63b1737a-ffbf-4eda-a005-b0fc6e1db8e0"/>
    <xsd:import namespace="cb35f57d-3131-44f3-a254-a893278fa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737a-ffbf-4eda-a005-b0fc6e1db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5f57d-3131-44f3-a254-a893278fa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01f9f6-db9b-4fea-b805-b4595719fab5}" ma:internalName="TaxCatchAll" ma:showField="CatchAllData" ma:web="cb35f57d-3131-44f3-a254-a893278fa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88B770-1291-4F00-BB6F-B8C01A6FBA24}">
  <ds:schemaRefs>
    <ds:schemaRef ds:uri="http://schemas.microsoft.com/office/2006/metadata/properties"/>
    <ds:schemaRef ds:uri="http://schemas.microsoft.com/office/infopath/2007/PartnerControls"/>
    <ds:schemaRef ds:uri="63b1737a-ffbf-4eda-a005-b0fc6e1db8e0"/>
    <ds:schemaRef ds:uri="cb35f57d-3131-44f3-a254-a893278fa91d"/>
  </ds:schemaRefs>
</ds:datastoreItem>
</file>

<file path=customXml/itemProps2.xml><?xml version="1.0" encoding="utf-8"?>
<ds:datastoreItem xmlns:ds="http://schemas.openxmlformats.org/officeDocument/2006/customXml" ds:itemID="{205AEFB7-E360-4596-ACFC-3391A339C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1737a-ffbf-4eda-a005-b0fc6e1db8e0"/>
    <ds:schemaRef ds:uri="cb35f57d-3131-44f3-a254-a893278fa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F868C-5A99-4449-AF25-D0126CCF6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National Portal</vt:lpstr>
      <vt:lpstr>Mobile Apps</vt:lpstr>
      <vt:lpstr>Gov Services Contact Centre</vt:lpstr>
      <vt:lpstr>Sadad</vt:lpstr>
      <vt:lpstr>TAM</vt:lpstr>
      <vt:lpstr>cross channels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2025-04-15T07:18:59Z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0x010100109CD55FF2FEE24889B2086A74D9EB46</vt:lpwstr>
  </property>
  <property fmtid="{D5CDD505-2E9C-101B-9397-08002B2CF9AE}" pid="3" name="MediaServiceImageTags">
    <vt:lpwstr/>
  </property>
</Properties>
</file>